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400" windowHeight="11760" activeTab="1"/>
  </bookViews>
  <sheets>
    <sheet name="AM" sheetId="1" r:id="rId1"/>
    <sheet name="PM" sheetId="2" r:id="rId2"/>
    <sheet name="Sheet1" sheetId="3" r:id="rId3"/>
  </sheets>
  <calcPr calcId="144525"/>
</workbook>
</file>

<file path=xl/calcChain.xml><?xml version="1.0" encoding="utf-8"?>
<calcChain xmlns="http://schemas.openxmlformats.org/spreadsheetml/2006/main">
  <c r="I23" i="2" l="1"/>
  <c r="G23" i="2"/>
  <c r="E23" i="2"/>
  <c r="C23" i="2"/>
  <c r="I53" i="2"/>
  <c r="G53" i="2"/>
  <c r="E53" i="2"/>
  <c r="C53" i="2"/>
  <c r="I45" i="2"/>
  <c r="G45" i="2"/>
  <c r="E45" i="2"/>
  <c r="C45" i="2"/>
  <c r="L14" i="2"/>
  <c r="C49" i="2"/>
  <c r="C57" i="2"/>
  <c r="E49" i="2"/>
  <c r="E57" i="2"/>
  <c r="G57" i="2"/>
  <c r="I49" i="2"/>
  <c r="I57" i="2"/>
  <c r="I23" i="1" l="1"/>
  <c r="G23" i="1"/>
  <c r="E23" i="1"/>
  <c r="C23" i="1"/>
  <c r="I53" i="1"/>
  <c r="G53" i="1"/>
  <c r="E53" i="1"/>
  <c r="C53" i="1"/>
  <c r="I45" i="1"/>
  <c r="G45" i="1"/>
  <c r="E45" i="1"/>
  <c r="C45" i="1"/>
</calcChain>
</file>

<file path=xl/sharedStrings.xml><?xml version="1.0" encoding="utf-8"?>
<sst xmlns="http://schemas.openxmlformats.org/spreadsheetml/2006/main" count="316" uniqueCount="24">
  <si>
    <t>NB Approach</t>
  </si>
  <si>
    <t>SB Approach</t>
  </si>
  <si>
    <t>EB Approach</t>
  </si>
  <si>
    <t>WB Approach</t>
  </si>
  <si>
    <t>Left Lane</t>
  </si>
  <si>
    <t>Right Lane</t>
  </si>
  <si>
    <t>Capacity</t>
  </si>
  <si>
    <t>HCM2010</t>
  </si>
  <si>
    <t>RODEL</t>
  </si>
  <si>
    <t>SimTraffic</t>
  </si>
  <si>
    <t>VISSIM</t>
  </si>
  <si>
    <t>v/c Ratio</t>
  </si>
  <si>
    <t>SOFTWARE COMPARISON - AM PEAK HOUR</t>
  </si>
  <si>
    <t>Average Queue (ft)</t>
  </si>
  <si>
    <t>95th Percentile Queue (ft)</t>
  </si>
  <si>
    <t>Maximum Queue (ft)</t>
  </si>
  <si>
    <t>N/A</t>
  </si>
  <si>
    <t>Average Delay (seconds)</t>
  </si>
  <si>
    <t>Maximum Delay (seconds)</t>
  </si>
  <si>
    <t>Synchro, HCM2010</t>
  </si>
  <si>
    <t>SOFTWARE COMPARISON - PM PEAK HOUR</t>
  </si>
  <si>
    <t>Field Measured</t>
  </si>
  <si>
    <t>Intersection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</si>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</sst>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B26" sqref="B26"/>
    </sheetView>
  </sheetViews>
  <sheetFormatPr defaultRowHeight="14.25" x14ac:dyDescent="0.2"/>
  <cols>
    <col min="1" max="1" width="5.625" customWidth="1"/>
    <col min="2" max="2" width="20.625" customWidth="1"/>
    <col min="3" max="10" width="9.625" customWidth="1"/>
    <col min="11" max="11" width="3.625" customWidth="1"/>
    <col min="12" max="12" width="10.625" customWidth="1"/>
  </cols>
  <sheetData>
    <row r="1" spans="1:12" x14ac:dyDescent="0.2">
      <c r="A1" t="s">
        <v>12</v>
      </c>
    </row>
    <row r="3" spans="1:12" x14ac:dyDescent="0.2">
      <c r="C3" s="9" t="s">
        <v>0</v>
      </c>
      <c r="D3" s="9"/>
      <c r="E3" s="9" t="s">
        <v>1</v>
      </c>
      <c r="F3" s="9"/>
      <c r="G3" s="9" t="s">
        <v>2</v>
      </c>
      <c r="H3" s="9"/>
      <c r="I3" s="9" t="s">
        <v>3</v>
      </c>
      <c r="J3" s="9"/>
      <c r="L3" s="3" t="s">
        <v>23</v>
      </c>
    </row>
    <row r="4" spans="1:12" x14ac:dyDescent="0.2">
      <c r="C4" s="1" t="s">
        <v>4</v>
      </c>
      <c r="D4" s="1" t="s">
        <v>5</v>
      </c>
      <c r="E4" s="1" t="s">
        <v>4</v>
      </c>
      <c r="F4" s="1" t="s">
        <v>5</v>
      </c>
      <c r="G4" s="1" t="s">
        <v>4</v>
      </c>
      <c r="H4" s="1" t="s">
        <v>5</v>
      </c>
      <c r="I4" s="1" t="s">
        <v>4</v>
      </c>
      <c r="J4" s="1" t="s">
        <v>5</v>
      </c>
      <c r="L4" s="3" t="s">
        <v>22</v>
      </c>
    </row>
    <row r="5" spans="1:12" x14ac:dyDescent="0.2">
      <c r="A5" t="s">
        <v>6</v>
      </c>
    </row>
    <row r="6" spans="1:12" x14ac:dyDescent="0.2">
      <c r="B6" t="s">
        <v>7</v>
      </c>
      <c r="C6" s="1">
        <v>908</v>
      </c>
      <c r="D6" s="1">
        <v>921</v>
      </c>
      <c r="E6" s="1">
        <v>656</v>
      </c>
      <c r="F6" s="1">
        <v>681</v>
      </c>
      <c r="G6" s="1">
        <v>923</v>
      </c>
      <c r="H6" s="1">
        <v>936</v>
      </c>
      <c r="I6" s="1">
        <v>793</v>
      </c>
      <c r="J6" s="1">
        <v>812</v>
      </c>
    </row>
    <row r="7" spans="1:12" x14ac:dyDescent="0.2">
      <c r="B7" t="s">
        <v>8</v>
      </c>
      <c r="C7" s="9">
        <v>2224.1999999999998</v>
      </c>
      <c r="D7" s="9"/>
      <c r="E7" s="9">
        <v>1924</v>
      </c>
      <c r="F7" s="9"/>
      <c r="G7" s="9">
        <v>2239.8000000000002</v>
      </c>
      <c r="H7" s="9"/>
      <c r="I7" s="9">
        <v>2099</v>
      </c>
      <c r="J7" s="9"/>
    </row>
    <row r="8" spans="1:12" x14ac:dyDescent="0.2">
      <c r="B8" t="s">
        <v>19</v>
      </c>
      <c r="C8" s="1">
        <v>881</v>
      </c>
      <c r="D8" s="1">
        <v>892</v>
      </c>
      <c r="E8" s="1">
        <v>638</v>
      </c>
      <c r="F8" s="1">
        <v>660</v>
      </c>
      <c r="G8" s="1">
        <v>893</v>
      </c>
      <c r="H8" s="1">
        <v>907</v>
      </c>
      <c r="I8" s="1">
        <v>769</v>
      </c>
      <c r="J8" s="1">
        <v>788</v>
      </c>
    </row>
    <row r="9" spans="1:12" x14ac:dyDescent="0.2">
      <c r="B9" t="s">
        <v>9</v>
      </c>
      <c r="C9" s="1" t="s">
        <v>16</v>
      </c>
      <c r="D9" s="1" t="s">
        <v>16</v>
      </c>
      <c r="E9" s="1" t="s">
        <v>16</v>
      </c>
      <c r="F9" s="1" t="s">
        <v>16</v>
      </c>
      <c r="G9" s="1" t="s">
        <v>16</v>
      </c>
      <c r="H9" s="1" t="s">
        <v>16</v>
      </c>
      <c r="I9" s="1" t="s">
        <v>16</v>
      </c>
      <c r="J9" s="1" t="s">
        <v>16</v>
      </c>
    </row>
    <row r="10" spans="1:12" x14ac:dyDescent="0.2">
      <c r="B10" t="s">
        <v>10</v>
      </c>
      <c r="C10" s="1" t="s">
        <v>16</v>
      </c>
      <c r="D10" s="1" t="s">
        <v>16</v>
      </c>
      <c r="E10" s="1" t="s">
        <v>16</v>
      </c>
      <c r="F10" s="1" t="s">
        <v>16</v>
      </c>
      <c r="G10" s="1" t="s">
        <v>16</v>
      </c>
      <c r="H10" s="1" t="s">
        <v>16</v>
      </c>
      <c r="I10" s="1" t="s">
        <v>16</v>
      </c>
      <c r="J10" s="1" t="s">
        <v>16</v>
      </c>
    </row>
    <row r="11" spans="1:12" x14ac:dyDescent="0.2">
      <c r="C11" s="3"/>
      <c r="D11" s="3"/>
      <c r="E11" s="3"/>
      <c r="F11" s="3"/>
      <c r="G11" s="3"/>
      <c r="H11" s="3"/>
      <c r="I11" s="3"/>
      <c r="J11" s="3"/>
    </row>
    <row r="12" spans="1:12" x14ac:dyDescent="0.2">
      <c r="A12" t="s">
        <v>11</v>
      </c>
      <c r="C12" s="1"/>
      <c r="D12" s="1"/>
      <c r="E12" s="1"/>
      <c r="F12" s="1"/>
      <c r="G12" s="1"/>
      <c r="H12" s="1"/>
      <c r="I12" s="1"/>
      <c r="J12" s="1"/>
    </row>
    <row r="13" spans="1:12" x14ac:dyDescent="0.2">
      <c r="B13" t="s">
        <v>7</v>
      </c>
      <c r="C13" s="1">
        <v>0.22</v>
      </c>
      <c r="D13" s="1">
        <v>0.25</v>
      </c>
      <c r="E13" s="1">
        <v>0.22</v>
      </c>
      <c r="F13" s="1">
        <v>0.24</v>
      </c>
      <c r="G13" s="1">
        <v>0.15</v>
      </c>
      <c r="H13" s="1">
        <v>0.16</v>
      </c>
      <c r="I13" s="1">
        <v>0.43</v>
      </c>
      <c r="J13" s="1">
        <v>0.47</v>
      </c>
    </row>
    <row r="14" spans="1:12" x14ac:dyDescent="0.2">
      <c r="B14" t="s">
        <v>8</v>
      </c>
      <c r="C14" s="9">
        <v>0.17699999999999999</v>
      </c>
      <c r="D14" s="9"/>
      <c r="E14" s="9">
        <v>0.14899999999999999</v>
      </c>
      <c r="F14" s="9"/>
      <c r="G14" s="9">
        <v>0.11899999999999999</v>
      </c>
      <c r="H14" s="9"/>
      <c r="I14" s="9">
        <v>0.315</v>
      </c>
      <c r="J14" s="9"/>
    </row>
    <row r="15" spans="1:12" x14ac:dyDescent="0.2">
      <c r="B15" t="s">
        <v>19</v>
      </c>
      <c r="C15" s="1">
        <v>0.221</v>
      </c>
      <c r="D15" s="1">
        <v>0.246</v>
      </c>
      <c r="E15" s="1">
        <v>0.223</v>
      </c>
      <c r="F15" s="1">
        <v>0.24299999999999999</v>
      </c>
      <c r="G15" s="1">
        <v>0.14699999999999999</v>
      </c>
      <c r="H15" s="1">
        <v>0.16400000000000001</v>
      </c>
      <c r="I15" s="1">
        <v>0.42699999999999999</v>
      </c>
      <c r="J15" s="1">
        <v>0.47</v>
      </c>
    </row>
    <row r="16" spans="1:12" x14ac:dyDescent="0.2">
      <c r="B16" t="s">
        <v>9</v>
      </c>
      <c r="C16" s="1" t="s">
        <v>16</v>
      </c>
      <c r="D16" s="1" t="s">
        <v>16</v>
      </c>
      <c r="E16" s="1" t="s">
        <v>16</v>
      </c>
      <c r="F16" s="1" t="s">
        <v>16</v>
      </c>
      <c r="G16" s="1" t="s">
        <v>16</v>
      </c>
      <c r="H16" s="1" t="s">
        <v>16</v>
      </c>
      <c r="I16" s="1" t="s">
        <v>16</v>
      </c>
      <c r="J16" s="1" t="s">
        <v>16</v>
      </c>
    </row>
    <row r="17" spans="1:10" x14ac:dyDescent="0.2">
      <c r="B17" t="s">
        <v>10</v>
      </c>
      <c r="C17" s="1" t="s">
        <v>16</v>
      </c>
      <c r="D17" s="1" t="s">
        <v>16</v>
      </c>
      <c r="E17" s="1" t="s">
        <v>16</v>
      </c>
      <c r="F17" s="1" t="s">
        <v>16</v>
      </c>
      <c r="G17" s="1" t="s">
        <v>16</v>
      </c>
      <c r="H17" s="1" t="s">
        <v>16</v>
      </c>
      <c r="I17" s="1" t="s">
        <v>16</v>
      </c>
      <c r="J17" s="1" t="s">
        <v>16</v>
      </c>
    </row>
    <row r="18" spans="1:10" x14ac:dyDescent="0.2">
      <c r="C18" s="3"/>
      <c r="D18" s="3"/>
      <c r="E18" s="3"/>
      <c r="F18" s="3"/>
      <c r="G18" s="3"/>
      <c r="H18" s="3"/>
      <c r="I18" s="3"/>
      <c r="J18" s="3"/>
    </row>
    <row r="19" spans="1:10" x14ac:dyDescent="0.2">
      <c r="A19" t="s">
        <v>17</v>
      </c>
      <c r="C19" s="1"/>
      <c r="D19" s="1"/>
      <c r="E19" s="1"/>
      <c r="F19" s="1"/>
      <c r="G19" s="1"/>
      <c r="H19" s="1"/>
      <c r="I19" s="1"/>
      <c r="J19" s="1"/>
    </row>
    <row r="20" spans="1:10" x14ac:dyDescent="0.2">
      <c r="B20" t="s">
        <v>7</v>
      </c>
      <c r="C20" s="2">
        <v>6.4</v>
      </c>
      <c r="D20" s="2">
        <v>6.3</v>
      </c>
      <c r="E20" s="2">
        <v>8</v>
      </c>
      <c r="F20" s="2">
        <v>8.1</v>
      </c>
      <c r="G20" s="2">
        <v>5.2</v>
      </c>
      <c r="H20" s="2">
        <v>5.3</v>
      </c>
      <c r="I20" s="2">
        <v>10</v>
      </c>
      <c r="J20" s="2">
        <v>10.6</v>
      </c>
    </row>
    <row r="21" spans="1:10" x14ac:dyDescent="0.2">
      <c r="B21" t="s">
        <v>8</v>
      </c>
      <c r="C21" s="8">
        <v>2.9</v>
      </c>
      <c r="D21" s="8"/>
      <c r="E21" s="8">
        <v>3</v>
      </c>
      <c r="F21" s="8"/>
      <c r="G21" s="8">
        <v>2.5</v>
      </c>
      <c r="H21" s="8"/>
      <c r="I21" s="8">
        <v>4.0999999999999996</v>
      </c>
      <c r="J21" s="8"/>
    </row>
    <row r="22" spans="1:10" x14ac:dyDescent="0.2">
      <c r="B22" t="s">
        <v>19</v>
      </c>
      <c r="C22" s="2">
        <v>6.4</v>
      </c>
      <c r="D22" s="2">
        <v>6.6</v>
      </c>
      <c r="E22" s="2">
        <v>8.4</v>
      </c>
      <c r="F22" s="2">
        <v>8.4</v>
      </c>
      <c r="G22" s="2">
        <v>5.5</v>
      </c>
      <c r="H22" s="2">
        <v>5.6</v>
      </c>
      <c r="I22" s="2">
        <v>10.3</v>
      </c>
      <c r="J22" s="2">
        <v>10.9</v>
      </c>
    </row>
    <row r="23" spans="1:10" x14ac:dyDescent="0.2">
      <c r="B23" t="s">
        <v>9</v>
      </c>
      <c r="C23" s="8">
        <f>(3.9*53+7*306+3.2*18)/(53+306+18)</f>
        <v>6.3827586206896543</v>
      </c>
      <c r="D23" s="8"/>
      <c r="E23" s="8">
        <f>(4.5*52+7.1*124+3.7*110)/(52+124+110)</f>
        <v>5.3195804195804195</v>
      </c>
      <c r="F23" s="8"/>
      <c r="G23" s="8">
        <f>(1.8*1+2.9*51+6.2*153+2.4*44)/(1+51+153+44)</f>
        <v>4.8349397590361436</v>
      </c>
      <c r="H23" s="8"/>
      <c r="I23" s="8">
        <f>(6.3*57+8.7*521+4.9*56)/(57+521+56)</f>
        <v>8.1485804416403784</v>
      </c>
      <c r="J23" s="8"/>
    </row>
    <row r="24" spans="1:10" x14ac:dyDescent="0.2">
      <c r="B24" t="s">
        <v>10</v>
      </c>
      <c r="C24" s="8">
        <v>1.53</v>
      </c>
      <c r="D24" s="8"/>
      <c r="E24" s="8">
        <v>3.47</v>
      </c>
      <c r="F24" s="8"/>
      <c r="G24" s="8">
        <v>1.1200000000000001</v>
      </c>
      <c r="H24" s="8"/>
      <c r="I24" s="8">
        <v>3.05</v>
      </c>
      <c r="J24" s="8"/>
    </row>
    <row r="25" spans="1:10" x14ac:dyDescent="0.2">
      <c r="B25" t="s">
        <v>21</v>
      </c>
      <c r="C25" s="8"/>
      <c r="D25" s="8"/>
      <c r="E25" s="8"/>
      <c r="F25" s="8"/>
      <c r="G25" s="8"/>
      <c r="H25" s="8"/>
      <c r="I25" s="8"/>
      <c r="J25" s="8"/>
    </row>
    <row r="26" spans="1:10" x14ac:dyDescent="0.2"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t="s">
        <v>18</v>
      </c>
      <c r="C27" s="1"/>
      <c r="D27" s="1"/>
      <c r="E27" s="1"/>
      <c r="F27" s="1"/>
      <c r="G27" s="1"/>
      <c r="H27" s="1"/>
      <c r="I27" s="1"/>
      <c r="J27" s="1"/>
    </row>
    <row r="28" spans="1:10" x14ac:dyDescent="0.2">
      <c r="B28" t="s">
        <v>7</v>
      </c>
      <c r="C28" s="1" t="s">
        <v>16</v>
      </c>
      <c r="D28" s="1" t="s">
        <v>16</v>
      </c>
      <c r="E28" s="1" t="s">
        <v>16</v>
      </c>
      <c r="F28" s="1" t="s">
        <v>16</v>
      </c>
      <c r="G28" s="1" t="s">
        <v>16</v>
      </c>
      <c r="H28" s="1" t="s">
        <v>16</v>
      </c>
      <c r="I28" s="1" t="s">
        <v>16</v>
      </c>
      <c r="J28" s="1" t="s">
        <v>16</v>
      </c>
    </row>
    <row r="29" spans="1:10" x14ac:dyDescent="0.2">
      <c r="B29" t="s">
        <v>8</v>
      </c>
      <c r="C29" s="8">
        <v>3.2</v>
      </c>
      <c r="D29" s="8"/>
      <c r="E29" s="8">
        <v>3.4</v>
      </c>
      <c r="F29" s="8"/>
      <c r="G29" s="8">
        <v>2.7</v>
      </c>
      <c r="H29" s="8"/>
      <c r="I29" s="8">
        <v>4.5999999999999996</v>
      </c>
      <c r="J29" s="8"/>
    </row>
    <row r="30" spans="1:10" x14ac:dyDescent="0.2">
      <c r="B30" t="s">
        <v>19</v>
      </c>
      <c r="C30" s="1" t="s">
        <v>16</v>
      </c>
      <c r="D30" s="1" t="s">
        <v>16</v>
      </c>
      <c r="E30" s="1" t="s">
        <v>16</v>
      </c>
      <c r="F30" s="1" t="s">
        <v>16</v>
      </c>
      <c r="G30" s="1" t="s">
        <v>16</v>
      </c>
      <c r="H30" s="1" t="s">
        <v>16</v>
      </c>
      <c r="I30" s="1" t="s">
        <v>16</v>
      </c>
      <c r="J30" s="1" t="s">
        <v>16</v>
      </c>
    </row>
    <row r="31" spans="1:10" x14ac:dyDescent="0.2">
      <c r="B31" t="s">
        <v>9</v>
      </c>
      <c r="C31" s="1" t="s">
        <v>16</v>
      </c>
      <c r="D31" s="1" t="s">
        <v>16</v>
      </c>
      <c r="E31" s="1" t="s">
        <v>16</v>
      </c>
      <c r="F31" s="1" t="s">
        <v>16</v>
      </c>
      <c r="G31" s="1" t="s">
        <v>16</v>
      </c>
      <c r="H31" s="1" t="s">
        <v>16</v>
      </c>
      <c r="I31" s="1" t="s">
        <v>16</v>
      </c>
      <c r="J31" s="1" t="s">
        <v>16</v>
      </c>
    </row>
    <row r="32" spans="1:10" x14ac:dyDescent="0.2">
      <c r="B32" t="s">
        <v>10</v>
      </c>
      <c r="C32" s="8">
        <v>14.84</v>
      </c>
      <c r="D32" s="8"/>
      <c r="E32" s="8">
        <v>24.28</v>
      </c>
      <c r="F32" s="8"/>
      <c r="G32" s="8">
        <v>15.8</v>
      </c>
      <c r="H32" s="8"/>
      <c r="I32" s="8">
        <v>30.97</v>
      </c>
      <c r="J32" s="8"/>
    </row>
    <row r="33" spans="1:10" x14ac:dyDescent="0.2">
      <c r="B33" t="s">
        <v>21</v>
      </c>
      <c r="C33" s="8"/>
      <c r="D33" s="8"/>
      <c r="E33" s="8"/>
      <c r="F33" s="8"/>
      <c r="G33" s="8"/>
      <c r="H33" s="8"/>
      <c r="I33" s="8"/>
      <c r="J33" s="8"/>
    </row>
    <row r="34" spans="1:10" x14ac:dyDescent="0.2"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t="s">
        <v>13</v>
      </c>
      <c r="C35" s="1"/>
      <c r="D35" s="1"/>
      <c r="E35" s="1"/>
      <c r="F35" s="1"/>
      <c r="G35" s="1"/>
      <c r="H35" s="1"/>
      <c r="I35" s="1"/>
      <c r="J35" s="1"/>
    </row>
    <row r="36" spans="1:10" x14ac:dyDescent="0.2">
      <c r="B36" t="s">
        <v>7</v>
      </c>
      <c r="C36" s="1" t="s">
        <v>16</v>
      </c>
      <c r="D36" s="1" t="s">
        <v>16</v>
      </c>
      <c r="E36" s="1" t="s">
        <v>16</v>
      </c>
      <c r="F36" s="1" t="s">
        <v>16</v>
      </c>
      <c r="G36" s="1" t="s">
        <v>16</v>
      </c>
      <c r="H36" s="1" t="s">
        <v>16</v>
      </c>
      <c r="I36" s="1" t="s">
        <v>16</v>
      </c>
      <c r="J36" s="1" t="s">
        <v>16</v>
      </c>
    </row>
    <row r="37" spans="1:10" x14ac:dyDescent="0.2">
      <c r="B37" t="s">
        <v>8</v>
      </c>
      <c r="C37" s="1" t="s">
        <v>16</v>
      </c>
      <c r="D37" s="1" t="s">
        <v>16</v>
      </c>
      <c r="E37" s="1" t="s">
        <v>16</v>
      </c>
      <c r="F37" s="1" t="s">
        <v>16</v>
      </c>
      <c r="G37" s="1" t="s">
        <v>16</v>
      </c>
      <c r="H37" s="1" t="s">
        <v>16</v>
      </c>
      <c r="I37" s="1" t="s">
        <v>16</v>
      </c>
      <c r="J37" s="1" t="s">
        <v>16</v>
      </c>
    </row>
    <row r="38" spans="1:10" x14ac:dyDescent="0.2">
      <c r="B38" t="s">
        <v>19</v>
      </c>
      <c r="C38" s="1" t="s">
        <v>16</v>
      </c>
      <c r="D38" s="1" t="s">
        <v>16</v>
      </c>
      <c r="E38" s="1" t="s">
        <v>16</v>
      </c>
      <c r="F38" s="1" t="s">
        <v>16</v>
      </c>
      <c r="G38" s="1" t="s">
        <v>16</v>
      </c>
      <c r="H38" s="1" t="s">
        <v>16</v>
      </c>
      <c r="I38" s="1" t="s">
        <v>16</v>
      </c>
      <c r="J38" s="1" t="s">
        <v>16</v>
      </c>
    </row>
    <row r="39" spans="1:10" x14ac:dyDescent="0.2">
      <c r="B39" t="s">
        <v>9</v>
      </c>
      <c r="C39" s="1">
        <v>23</v>
      </c>
      <c r="D39" s="1">
        <v>15</v>
      </c>
      <c r="E39" s="1">
        <v>25</v>
      </c>
      <c r="F39" s="1">
        <v>25</v>
      </c>
      <c r="G39" s="1">
        <v>13</v>
      </c>
      <c r="H39" s="1">
        <v>7</v>
      </c>
      <c r="I39" s="1">
        <v>41</v>
      </c>
      <c r="J39" s="1">
        <v>35</v>
      </c>
    </row>
    <row r="40" spans="1:10" x14ac:dyDescent="0.2">
      <c r="B40" t="s">
        <v>10</v>
      </c>
      <c r="C40" s="9">
        <v>0.4</v>
      </c>
      <c r="D40" s="9"/>
      <c r="E40" s="9">
        <v>1.1000000000000001</v>
      </c>
      <c r="F40" s="9"/>
      <c r="G40" s="9">
        <v>0.2</v>
      </c>
      <c r="H40" s="9"/>
      <c r="I40" s="9">
        <v>1.7</v>
      </c>
      <c r="J40" s="9"/>
    </row>
    <row r="41" spans="1:10" x14ac:dyDescent="0.2">
      <c r="B41" t="s">
        <v>21</v>
      </c>
      <c r="C41" s="8"/>
      <c r="D41" s="8"/>
      <c r="E41" s="8"/>
      <c r="F41" s="8"/>
      <c r="G41" s="8"/>
      <c r="H41" s="8"/>
      <c r="I41" s="8"/>
      <c r="J41" s="8"/>
    </row>
    <row r="42" spans="1:10" x14ac:dyDescent="0.2">
      <c r="C42" s="3"/>
      <c r="D42" s="3"/>
      <c r="E42" s="3"/>
      <c r="F42" s="3"/>
      <c r="G42" s="3"/>
      <c r="H42" s="3"/>
      <c r="I42" s="3"/>
      <c r="J42" s="3"/>
    </row>
    <row r="43" spans="1:10" x14ac:dyDescent="0.2">
      <c r="A43" t="s">
        <v>14</v>
      </c>
      <c r="C43" s="1"/>
      <c r="D43" s="1"/>
      <c r="E43" s="1"/>
      <c r="F43" s="1"/>
      <c r="G43" s="1"/>
      <c r="H43" s="1"/>
      <c r="I43" s="1"/>
      <c r="J43" s="1"/>
    </row>
    <row r="44" spans="1:10" x14ac:dyDescent="0.2">
      <c r="B44" t="s">
        <v>7</v>
      </c>
      <c r="C44" s="1">
        <v>21.1</v>
      </c>
      <c r="D44" s="1">
        <v>24.3</v>
      </c>
      <c r="E44" s="1">
        <v>21.2</v>
      </c>
      <c r="F44" s="1">
        <v>23.6</v>
      </c>
      <c r="G44" s="1">
        <v>12.9</v>
      </c>
      <c r="H44" s="1">
        <v>14.6</v>
      </c>
      <c r="I44" s="1">
        <v>53.6</v>
      </c>
      <c r="J44" s="1">
        <v>63.3</v>
      </c>
    </row>
    <row r="45" spans="1:10" x14ac:dyDescent="0.2">
      <c r="B45" t="s">
        <v>8</v>
      </c>
      <c r="C45" s="8">
        <f>0.6*25</f>
        <v>15</v>
      </c>
      <c r="D45" s="8"/>
      <c r="E45" s="8">
        <f>0.5*25</f>
        <v>12.5</v>
      </c>
      <c r="F45" s="8"/>
      <c r="G45" s="8">
        <f>0.4*25</f>
        <v>10</v>
      </c>
      <c r="H45" s="8"/>
      <c r="I45" s="8">
        <f>1.4*25</f>
        <v>35</v>
      </c>
      <c r="J45" s="8"/>
    </row>
    <row r="46" spans="1:10" x14ac:dyDescent="0.2">
      <c r="B46" t="s">
        <v>19</v>
      </c>
      <c r="C46" s="1">
        <v>25</v>
      </c>
      <c r="D46" s="1">
        <v>25</v>
      </c>
      <c r="E46" s="1">
        <v>25</v>
      </c>
      <c r="F46" s="1">
        <v>25</v>
      </c>
      <c r="G46" s="1">
        <v>25</v>
      </c>
      <c r="H46" s="1">
        <v>25</v>
      </c>
      <c r="I46" s="1">
        <v>50</v>
      </c>
      <c r="J46" s="1">
        <v>75</v>
      </c>
    </row>
    <row r="47" spans="1:10" x14ac:dyDescent="0.2">
      <c r="B47" t="s">
        <v>9</v>
      </c>
      <c r="C47" s="1">
        <v>53</v>
      </c>
      <c r="D47" s="1">
        <v>42</v>
      </c>
      <c r="E47" s="1">
        <v>56</v>
      </c>
      <c r="F47" s="1">
        <v>52</v>
      </c>
      <c r="G47" s="1">
        <v>37</v>
      </c>
      <c r="H47" s="1">
        <v>29</v>
      </c>
      <c r="I47" s="1">
        <v>73</v>
      </c>
      <c r="J47" s="1">
        <v>66</v>
      </c>
    </row>
    <row r="48" spans="1:10" x14ac:dyDescent="0.2">
      <c r="B48" t="s">
        <v>10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v>16.5</v>
      </c>
      <c r="J48" s="9"/>
    </row>
    <row r="49" spans="1:10" x14ac:dyDescent="0.2">
      <c r="B49" t="s">
        <v>21</v>
      </c>
      <c r="C49" s="8"/>
      <c r="D49" s="8"/>
      <c r="E49" s="8"/>
      <c r="F49" s="8"/>
      <c r="G49" s="8"/>
      <c r="H49" s="8"/>
      <c r="I49" s="8"/>
      <c r="J49" s="8"/>
    </row>
    <row r="50" spans="1:10" x14ac:dyDescent="0.2">
      <c r="C50" s="3"/>
      <c r="D50" s="3"/>
      <c r="E50" s="3"/>
      <c r="F50" s="3"/>
      <c r="G50" s="3"/>
      <c r="H50" s="3"/>
      <c r="I50" s="3"/>
      <c r="J50" s="3"/>
    </row>
    <row r="51" spans="1:10" x14ac:dyDescent="0.2">
      <c r="A51" t="s">
        <v>15</v>
      </c>
      <c r="C51" s="1"/>
      <c r="D51" s="1"/>
      <c r="E51" s="1"/>
      <c r="F51" s="1"/>
      <c r="G51" s="1"/>
      <c r="H51" s="1"/>
      <c r="I51" s="1"/>
      <c r="J51" s="1"/>
    </row>
    <row r="52" spans="1:10" x14ac:dyDescent="0.2">
      <c r="B52" t="s">
        <v>7</v>
      </c>
      <c r="C52" s="1" t="s">
        <v>16</v>
      </c>
      <c r="D52" s="1" t="s">
        <v>16</v>
      </c>
      <c r="E52" s="1" t="s">
        <v>16</v>
      </c>
      <c r="F52" s="1" t="s">
        <v>16</v>
      </c>
      <c r="G52" s="1" t="s">
        <v>16</v>
      </c>
      <c r="H52" s="1" t="s">
        <v>16</v>
      </c>
      <c r="I52" s="1" t="s">
        <v>16</v>
      </c>
      <c r="J52" s="1" t="s">
        <v>16</v>
      </c>
    </row>
    <row r="53" spans="1:10" x14ac:dyDescent="0.2">
      <c r="B53" t="s">
        <v>8</v>
      </c>
      <c r="C53" s="8">
        <f>0.2*25</f>
        <v>5</v>
      </c>
      <c r="D53" s="8"/>
      <c r="E53" s="8">
        <f>0.2*25</f>
        <v>5</v>
      </c>
      <c r="F53" s="8"/>
      <c r="G53" s="8">
        <f>0.1*25</f>
        <v>2.5</v>
      </c>
      <c r="H53" s="8"/>
      <c r="I53" s="8">
        <f>0.5*25</f>
        <v>12.5</v>
      </c>
      <c r="J53" s="8"/>
    </row>
    <row r="54" spans="1:10" x14ac:dyDescent="0.2">
      <c r="B54" t="s">
        <v>19</v>
      </c>
      <c r="C54" s="1" t="s">
        <v>16</v>
      </c>
      <c r="D54" s="1" t="s">
        <v>16</v>
      </c>
      <c r="E54" s="1" t="s">
        <v>16</v>
      </c>
      <c r="F54" s="1" t="s">
        <v>16</v>
      </c>
      <c r="G54" s="1" t="s">
        <v>16</v>
      </c>
      <c r="H54" s="1" t="s">
        <v>16</v>
      </c>
      <c r="I54" s="1" t="s">
        <v>16</v>
      </c>
      <c r="J54" s="1" t="s">
        <v>16</v>
      </c>
    </row>
    <row r="55" spans="1:10" x14ac:dyDescent="0.2">
      <c r="B55" t="s">
        <v>9</v>
      </c>
      <c r="C55" s="1">
        <v>68</v>
      </c>
      <c r="D55" s="1">
        <v>56</v>
      </c>
      <c r="E55" s="1">
        <v>71</v>
      </c>
      <c r="F55" s="1">
        <v>65</v>
      </c>
      <c r="G55" s="1">
        <v>45</v>
      </c>
      <c r="H55" s="1">
        <v>39</v>
      </c>
      <c r="I55" s="1">
        <v>89</v>
      </c>
      <c r="J55" s="1">
        <v>87</v>
      </c>
    </row>
    <row r="56" spans="1:10" x14ac:dyDescent="0.2">
      <c r="B56" t="s">
        <v>10</v>
      </c>
      <c r="C56" s="9">
        <v>83</v>
      </c>
      <c r="D56" s="9"/>
      <c r="E56" s="9">
        <v>108.7</v>
      </c>
      <c r="F56" s="9"/>
      <c r="G56" s="9">
        <v>60.6</v>
      </c>
      <c r="H56" s="9"/>
      <c r="I56" s="9">
        <v>149.80000000000001</v>
      </c>
      <c r="J56" s="9"/>
    </row>
    <row r="57" spans="1:10" x14ac:dyDescent="0.2">
      <c r="B57" t="s">
        <v>21</v>
      </c>
      <c r="C57" s="8"/>
      <c r="D57" s="8"/>
      <c r="E57" s="8"/>
      <c r="F57" s="8"/>
      <c r="G57" s="8"/>
      <c r="H57" s="8"/>
      <c r="I57" s="8"/>
      <c r="J57" s="8"/>
    </row>
  </sheetData>
  <mergeCells count="72">
    <mergeCell ref="I32:J32"/>
    <mergeCell ref="C56:D56"/>
    <mergeCell ref="E56:F56"/>
    <mergeCell ref="G56:H56"/>
    <mergeCell ref="I56:J56"/>
    <mergeCell ref="G40:H40"/>
    <mergeCell ref="I40:J40"/>
    <mergeCell ref="C48:D48"/>
    <mergeCell ref="E48:F48"/>
    <mergeCell ref="G48:H48"/>
    <mergeCell ref="I48:J48"/>
    <mergeCell ref="C53:D53"/>
    <mergeCell ref="E53:F53"/>
    <mergeCell ref="G53:H53"/>
    <mergeCell ref="I53:J53"/>
    <mergeCell ref="I33:J33"/>
    <mergeCell ref="C23:D23"/>
    <mergeCell ref="E23:F23"/>
    <mergeCell ref="G23:H23"/>
    <mergeCell ref="C45:D45"/>
    <mergeCell ref="E45:F45"/>
    <mergeCell ref="G45:H45"/>
    <mergeCell ref="C41:D41"/>
    <mergeCell ref="E41:F41"/>
    <mergeCell ref="G41:H41"/>
    <mergeCell ref="C24:D24"/>
    <mergeCell ref="E24:F24"/>
    <mergeCell ref="G24:H24"/>
    <mergeCell ref="I24:J24"/>
    <mergeCell ref="C32:D32"/>
    <mergeCell ref="E32:F32"/>
    <mergeCell ref="I21:J21"/>
    <mergeCell ref="C29:D29"/>
    <mergeCell ref="E29:F29"/>
    <mergeCell ref="G29:H29"/>
    <mergeCell ref="I29:J29"/>
    <mergeCell ref="I23:J23"/>
    <mergeCell ref="C40:D40"/>
    <mergeCell ref="E40:F40"/>
    <mergeCell ref="C21:D21"/>
    <mergeCell ref="E21:F21"/>
    <mergeCell ref="G21:H21"/>
    <mergeCell ref="C33:D33"/>
    <mergeCell ref="E33:F33"/>
    <mergeCell ref="G33:H33"/>
    <mergeCell ref="G32:H32"/>
    <mergeCell ref="C3:D3"/>
    <mergeCell ref="E3:F3"/>
    <mergeCell ref="G3:H3"/>
    <mergeCell ref="I3:J3"/>
    <mergeCell ref="C25:D25"/>
    <mergeCell ref="E25:F25"/>
    <mergeCell ref="G25:H25"/>
    <mergeCell ref="I25:J25"/>
    <mergeCell ref="C7:D7"/>
    <mergeCell ref="E7:F7"/>
    <mergeCell ref="G7:H7"/>
    <mergeCell ref="I7:J7"/>
    <mergeCell ref="C14:D14"/>
    <mergeCell ref="E14:F14"/>
    <mergeCell ref="G14:H14"/>
    <mergeCell ref="I14:J14"/>
    <mergeCell ref="C57:D57"/>
    <mergeCell ref="E57:F57"/>
    <mergeCell ref="G57:H57"/>
    <mergeCell ref="I57:J57"/>
    <mergeCell ref="I41:J41"/>
    <mergeCell ref="C49:D49"/>
    <mergeCell ref="E49:F49"/>
    <mergeCell ref="G49:H49"/>
    <mergeCell ref="I49:J49"/>
    <mergeCell ref="I45:J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L33" sqref="L33"/>
    </sheetView>
  </sheetViews>
  <sheetFormatPr defaultRowHeight="14.25" x14ac:dyDescent="0.2"/>
  <cols>
    <col min="1" max="1" width="5.625" customWidth="1"/>
    <col min="2" max="2" width="20.625" customWidth="1"/>
    <col min="3" max="10" width="9.625" customWidth="1"/>
    <col min="11" max="11" width="3.625" customWidth="1"/>
    <col min="12" max="12" width="10.625" customWidth="1"/>
  </cols>
  <sheetData>
    <row r="1" spans="1:12" x14ac:dyDescent="0.2">
      <c r="A1" t="s">
        <v>20</v>
      </c>
    </row>
    <row r="3" spans="1:12" x14ac:dyDescent="0.2">
      <c r="C3" s="9" t="s">
        <v>0</v>
      </c>
      <c r="D3" s="9"/>
      <c r="E3" s="9" t="s">
        <v>1</v>
      </c>
      <c r="F3" s="9"/>
      <c r="G3" s="9" t="s">
        <v>2</v>
      </c>
      <c r="H3" s="9"/>
      <c r="I3" s="9" t="s">
        <v>3</v>
      </c>
      <c r="J3" s="9"/>
      <c r="L3" s="3" t="s">
        <v>23</v>
      </c>
    </row>
    <row r="4" spans="1:12" x14ac:dyDescent="0.2">
      <c r="C4" s="3" t="s">
        <v>4</v>
      </c>
      <c r="D4" s="3" t="s">
        <v>5</v>
      </c>
      <c r="E4" s="3" t="s">
        <v>4</v>
      </c>
      <c r="F4" s="3" t="s">
        <v>5</v>
      </c>
      <c r="G4" s="3" t="s">
        <v>4</v>
      </c>
      <c r="H4" s="3" t="s">
        <v>5</v>
      </c>
      <c r="I4" s="3" t="s">
        <v>4</v>
      </c>
      <c r="J4" s="3" t="s">
        <v>5</v>
      </c>
      <c r="L4" s="3" t="s">
        <v>22</v>
      </c>
    </row>
    <row r="5" spans="1:12" x14ac:dyDescent="0.2">
      <c r="A5" t="s">
        <v>6</v>
      </c>
    </row>
    <row r="6" spans="1:12" x14ac:dyDescent="0.2">
      <c r="B6" t="s">
        <v>7</v>
      </c>
      <c r="C6" s="3">
        <v>703</v>
      </c>
      <c r="D6" s="3">
        <v>726</v>
      </c>
      <c r="E6" s="3">
        <v>866</v>
      </c>
      <c r="F6" s="3">
        <v>881</v>
      </c>
      <c r="G6" s="3">
        <v>757</v>
      </c>
      <c r="H6" s="3">
        <v>778</v>
      </c>
      <c r="I6" s="3">
        <v>813</v>
      </c>
      <c r="J6" s="3">
        <v>831</v>
      </c>
    </row>
    <row r="7" spans="1:12" x14ac:dyDescent="0.2">
      <c r="B7" t="s">
        <v>8</v>
      </c>
      <c r="C7" s="9">
        <v>1987.8</v>
      </c>
      <c r="D7" s="9"/>
      <c r="E7" s="9">
        <v>2180.6999999999998</v>
      </c>
      <c r="F7" s="9"/>
      <c r="G7" s="9">
        <v>2056.1999999999998</v>
      </c>
      <c r="H7" s="9"/>
      <c r="I7" s="9">
        <v>2122.3000000000002</v>
      </c>
      <c r="J7" s="9"/>
      <c r="L7" s="3">
        <v>8347</v>
      </c>
    </row>
    <row r="8" spans="1:12" x14ac:dyDescent="0.2">
      <c r="B8" t="s">
        <v>19</v>
      </c>
      <c r="C8" s="3">
        <v>703</v>
      </c>
      <c r="D8" s="3">
        <v>726</v>
      </c>
      <c r="E8" s="3">
        <v>866</v>
      </c>
      <c r="F8" s="3">
        <v>881</v>
      </c>
      <c r="G8" s="3">
        <v>758</v>
      </c>
      <c r="H8" s="3">
        <v>778</v>
      </c>
      <c r="I8" s="3">
        <v>814</v>
      </c>
      <c r="J8" s="3">
        <v>832</v>
      </c>
      <c r="L8" s="3"/>
    </row>
    <row r="9" spans="1:12" x14ac:dyDescent="0.2">
      <c r="B9" t="s">
        <v>9</v>
      </c>
      <c r="C9" s="3" t="s">
        <v>16</v>
      </c>
      <c r="D9" s="3" t="s">
        <v>16</v>
      </c>
      <c r="E9" s="3" t="s">
        <v>16</v>
      </c>
      <c r="F9" s="3" t="s">
        <v>16</v>
      </c>
      <c r="G9" s="3" t="s">
        <v>16</v>
      </c>
      <c r="H9" s="3" t="s">
        <v>16</v>
      </c>
      <c r="I9" s="3" t="s">
        <v>16</v>
      </c>
      <c r="J9" s="3" t="s">
        <v>16</v>
      </c>
      <c r="L9" s="3"/>
    </row>
    <row r="10" spans="1:12" x14ac:dyDescent="0.2">
      <c r="B10" t="s">
        <v>10</v>
      </c>
      <c r="C10" s="3" t="s">
        <v>16</v>
      </c>
      <c r="D10" s="3" t="s">
        <v>16</v>
      </c>
      <c r="E10" s="3" t="s">
        <v>16</v>
      </c>
      <c r="F10" s="3" t="s">
        <v>16</v>
      </c>
      <c r="G10" s="3" t="s">
        <v>16</v>
      </c>
      <c r="H10" s="3" t="s">
        <v>16</v>
      </c>
      <c r="I10" s="3" t="s">
        <v>16</v>
      </c>
      <c r="J10" s="3" t="s">
        <v>16</v>
      </c>
      <c r="L10" s="3"/>
    </row>
    <row r="11" spans="1:12" x14ac:dyDescent="0.2">
      <c r="C11" s="3"/>
      <c r="D11" s="3"/>
      <c r="E11" s="3"/>
      <c r="F11" s="3"/>
      <c r="G11" s="3"/>
      <c r="H11" s="3"/>
      <c r="I11" s="3"/>
      <c r="J11" s="3"/>
      <c r="L11" s="3"/>
    </row>
    <row r="12" spans="1:12" x14ac:dyDescent="0.2">
      <c r="A12" t="s">
        <v>11</v>
      </c>
      <c r="C12" s="3"/>
      <c r="D12" s="3"/>
      <c r="E12" s="3"/>
      <c r="F12" s="3"/>
      <c r="G12" s="3"/>
      <c r="H12" s="3"/>
      <c r="I12" s="3"/>
      <c r="J12" s="3"/>
      <c r="L12" s="3"/>
    </row>
    <row r="13" spans="1:12" x14ac:dyDescent="0.2">
      <c r="B13" t="s">
        <v>7</v>
      </c>
      <c r="C13" s="3">
        <v>0.28000000000000003</v>
      </c>
      <c r="D13" s="3">
        <v>0.3</v>
      </c>
      <c r="E13" s="3">
        <v>0.32</v>
      </c>
      <c r="F13" s="3">
        <v>0.35</v>
      </c>
      <c r="G13" s="3">
        <v>0.37</v>
      </c>
      <c r="H13" s="3">
        <v>0.41</v>
      </c>
      <c r="I13" s="3">
        <v>0.22</v>
      </c>
      <c r="J13" s="3">
        <v>0.24</v>
      </c>
      <c r="L13" s="3"/>
    </row>
    <row r="14" spans="1:12" x14ac:dyDescent="0.2">
      <c r="B14" t="s">
        <v>8</v>
      </c>
      <c r="C14" s="9">
        <v>0.191</v>
      </c>
      <c r="D14" s="9"/>
      <c r="E14" s="9">
        <v>0.246</v>
      </c>
      <c r="F14" s="9"/>
      <c r="G14" s="9">
        <v>0.29699999999999999</v>
      </c>
      <c r="H14" s="9"/>
      <c r="I14" s="9">
        <v>0.184</v>
      </c>
      <c r="J14" s="9"/>
      <c r="L14" s="7">
        <f>1817/8347</f>
        <v>0.21768299988019649</v>
      </c>
    </row>
    <row r="15" spans="1:12" x14ac:dyDescent="0.2">
      <c r="B15" t="s">
        <v>19</v>
      </c>
      <c r="C15" s="3">
        <v>0.27600000000000002</v>
      </c>
      <c r="D15" s="3">
        <v>0.30199999999999999</v>
      </c>
      <c r="E15" s="3">
        <v>0.316</v>
      </c>
      <c r="F15" s="3">
        <v>0.34899999999999998</v>
      </c>
      <c r="G15" s="3">
        <v>0.371</v>
      </c>
      <c r="H15" s="3">
        <v>0.40600000000000003</v>
      </c>
      <c r="I15" s="3">
        <v>0.221</v>
      </c>
      <c r="J15" s="3">
        <v>0.24399999999999999</v>
      </c>
      <c r="L15" s="3"/>
    </row>
    <row r="16" spans="1:12" x14ac:dyDescent="0.2">
      <c r="B16" t="s">
        <v>9</v>
      </c>
      <c r="C16" s="3" t="s">
        <v>16</v>
      </c>
      <c r="D16" s="3" t="s">
        <v>16</v>
      </c>
      <c r="E16" s="3" t="s">
        <v>16</v>
      </c>
      <c r="F16" s="3" t="s">
        <v>16</v>
      </c>
      <c r="G16" s="3" t="s">
        <v>16</v>
      </c>
      <c r="H16" s="3" t="s">
        <v>16</v>
      </c>
      <c r="I16" s="3" t="s">
        <v>16</v>
      </c>
      <c r="J16" s="3" t="s">
        <v>16</v>
      </c>
      <c r="L16" s="3"/>
    </row>
    <row r="17" spans="1:12" x14ac:dyDescent="0.2">
      <c r="B17" t="s">
        <v>10</v>
      </c>
      <c r="C17" s="3" t="s">
        <v>16</v>
      </c>
      <c r="D17" s="3" t="s">
        <v>16</v>
      </c>
      <c r="E17" s="3" t="s">
        <v>16</v>
      </c>
      <c r="F17" s="3" t="s">
        <v>16</v>
      </c>
      <c r="G17" s="3" t="s">
        <v>16</v>
      </c>
      <c r="H17" s="3" t="s">
        <v>16</v>
      </c>
      <c r="I17" s="3" t="s">
        <v>16</v>
      </c>
      <c r="J17" s="3" t="s">
        <v>16</v>
      </c>
      <c r="L17" s="3"/>
    </row>
    <row r="18" spans="1:12" x14ac:dyDescent="0.2">
      <c r="C18" s="3"/>
      <c r="D18" s="3"/>
      <c r="E18" s="3"/>
      <c r="F18" s="3"/>
      <c r="G18" s="3"/>
      <c r="H18" s="3"/>
      <c r="I18" s="3"/>
      <c r="J18" s="3"/>
    </row>
    <row r="19" spans="1:12" x14ac:dyDescent="0.2">
      <c r="A19" t="s">
        <v>17</v>
      </c>
      <c r="C19" s="3"/>
      <c r="D19" s="3"/>
      <c r="E19" s="3"/>
      <c r="F19" s="3"/>
      <c r="G19" s="3"/>
      <c r="H19" s="3"/>
      <c r="I19" s="3"/>
      <c r="J19" s="3"/>
    </row>
    <row r="20" spans="1:12" x14ac:dyDescent="0.2">
      <c r="B20" t="s">
        <v>7</v>
      </c>
      <c r="C20" s="4">
        <v>8.6999999999999993</v>
      </c>
      <c r="D20" s="4">
        <v>8.5</v>
      </c>
      <c r="E20" s="4">
        <v>7.6</v>
      </c>
      <c r="F20" s="4">
        <v>8</v>
      </c>
      <c r="G20" s="4">
        <v>9.3000000000000007</v>
      </c>
      <c r="H20" s="4">
        <v>9.8000000000000007</v>
      </c>
      <c r="I20" s="4">
        <v>6.7</v>
      </c>
      <c r="J20" s="4">
        <v>6.9</v>
      </c>
      <c r="L20" s="4">
        <v>8.3000000000000007</v>
      </c>
    </row>
    <row r="21" spans="1:12" x14ac:dyDescent="0.2">
      <c r="B21" t="s">
        <v>8</v>
      </c>
      <c r="C21" s="8">
        <v>3.2</v>
      </c>
      <c r="D21" s="8"/>
      <c r="E21" s="8">
        <v>3.5</v>
      </c>
      <c r="F21" s="8"/>
      <c r="G21" s="8">
        <v>3.8</v>
      </c>
      <c r="H21" s="8"/>
      <c r="I21" s="8">
        <v>2.9</v>
      </c>
      <c r="J21" s="8"/>
      <c r="L21" s="4">
        <v>3.41</v>
      </c>
    </row>
    <row r="22" spans="1:12" x14ac:dyDescent="0.2">
      <c r="B22" t="s">
        <v>19</v>
      </c>
      <c r="C22" s="4">
        <v>8.6999999999999993</v>
      </c>
      <c r="D22" s="4">
        <v>8.8000000000000007</v>
      </c>
      <c r="E22" s="4">
        <v>7.8</v>
      </c>
      <c r="F22" s="4">
        <v>8.1999999999999993</v>
      </c>
      <c r="G22" s="4">
        <v>9.6</v>
      </c>
      <c r="H22" s="4">
        <v>10</v>
      </c>
      <c r="I22" s="4">
        <v>7</v>
      </c>
      <c r="J22" s="4">
        <v>7.1</v>
      </c>
      <c r="L22" s="4">
        <v>8.5</v>
      </c>
    </row>
    <row r="23" spans="1:12" x14ac:dyDescent="0.2">
      <c r="B23" t="s">
        <v>9</v>
      </c>
      <c r="C23" s="8">
        <f>(3.4*1+5.8*24+8*291+3.8*58)/(1+24+291+58)</f>
        <v>7.1951871657754012</v>
      </c>
      <c r="D23" s="8"/>
      <c r="E23" s="8">
        <f>(5*74+7.4*356+4*83)/(74+356+83)</f>
        <v>6.503703703703704</v>
      </c>
      <c r="F23" s="8"/>
      <c r="G23" s="8">
        <f>(6.1*73+8.5*403+4.3*42)/(73+403+42)</f>
        <v>7.8212355212355211</v>
      </c>
      <c r="H23" s="8"/>
      <c r="I23" s="8">
        <f>(3.6*1+3.9*37+7.1*260+3.4*49)/(1+37+260+49)</f>
        <v>6.2262247838616718</v>
      </c>
      <c r="J23" s="8"/>
      <c r="L23" s="4">
        <v>7</v>
      </c>
    </row>
    <row r="24" spans="1:12" x14ac:dyDescent="0.2">
      <c r="B24" t="s">
        <v>10</v>
      </c>
      <c r="C24" s="8">
        <v>2.8</v>
      </c>
      <c r="D24" s="8"/>
      <c r="E24" s="8">
        <v>3</v>
      </c>
      <c r="F24" s="8"/>
      <c r="G24" s="8">
        <v>2.5</v>
      </c>
      <c r="H24" s="8"/>
      <c r="I24" s="8">
        <v>2</v>
      </c>
      <c r="J24" s="8"/>
      <c r="L24" s="5">
        <v>2.8</v>
      </c>
    </row>
    <row r="25" spans="1:12" x14ac:dyDescent="0.2">
      <c r="B25" t="s">
        <v>21</v>
      </c>
      <c r="C25" s="8">
        <v>3.7</v>
      </c>
      <c r="D25" s="8"/>
      <c r="E25" s="8">
        <v>4.9000000000000004</v>
      </c>
      <c r="F25" s="8"/>
      <c r="G25" s="8">
        <v>3.5</v>
      </c>
      <c r="H25" s="8"/>
      <c r="I25" s="8">
        <v>3.9</v>
      </c>
      <c r="J25" s="8"/>
      <c r="L25" s="4">
        <v>4</v>
      </c>
    </row>
    <row r="26" spans="1:12" x14ac:dyDescent="0.2">
      <c r="C26" s="4"/>
      <c r="D26" s="4"/>
      <c r="E26" s="4"/>
      <c r="F26" s="4"/>
      <c r="G26" s="4"/>
      <c r="H26" s="4"/>
      <c r="I26" s="4"/>
      <c r="J26" s="4"/>
    </row>
    <row r="27" spans="1:12" x14ac:dyDescent="0.2">
      <c r="A27" t="s">
        <v>18</v>
      </c>
      <c r="C27" s="3"/>
      <c r="D27" s="3"/>
      <c r="E27" s="3"/>
      <c r="F27" s="3"/>
      <c r="G27" s="3"/>
      <c r="H27" s="3"/>
      <c r="I27" s="3"/>
      <c r="J27" s="3"/>
    </row>
    <row r="28" spans="1:12" x14ac:dyDescent="0.2">
      <c r="B28" t="s">
        <v>7</v>
      </c>
      <c r="C28" s="3" t="s">
        <v>16</v>
      </c>
      <c r="D28" s="3" t="s">
        <v>16</v>
      </c>
      <c r="E28" s="3" t="s">
        <v>16</v>
      </c>
      <c r="F28" s="3" t="s">
        <v>16</v>
      </c>
      <c r="G28" s="3" t="s">
        <v>16</v>
      </c>
      <c r="H28" s="3" t="s">
        <v>16</v>
      </c>
      <c r="I28" s="3" t="s">
        <v>16</v>
      </c>
      <c r="J28" s="3" t="s">
        <v>16</v>
      </c>
    </row>
    <row r="29" spans="1:12" x14ac:dyDescent="0.2">
      <c r="B29" t="s">
        <v>8</v>
      </c>
      <c r="C29" s="8">
        <v>3.7</v>
      </c>
      <c r="D29" s="8"/>
      <c r="E29" s="8">
        <v>3.9</v>
      </c>
      <c r="F29" s="8"/>
      <c r="G29" s="8">
        <v>4.2</v>
      </c>
      <c r="H29" s="8"/>
      <c r="I29" s="8">
        <v>3.2</v>
      </c>
      <c r="J29" s="8"/>
    </row>
    <row r="30" spans="1:12" x14ac:dyDescent="0.2">
      <c r="B30" t="s">
        <v>19</v>
      </c>
      <c r="C30" s="3" t="s">
        <v>16</v>
      </c>
      <c r="D30" s="3" t="s">
        <v>16</v>
      </c>
      <c r="E30" s="3" t="s">
        <v>16</v>
      </c>
      <c r="F30" s="3" t="s">
        <v>16</v>
      </c>
      <c r="G30" s="3" t="s">
        <v>16</v>
      </c>
      <c r="H30" s="3" t="s">
        <v>16</v>
      </c>
      <c r="I30" s="3" t="s">
        <v>16</v>
      </c>
      <c r="J30" s="3" t="s">
        <v>16</v>
      </c>
    </row>
    <row r="31" spans="1:12" x14ac:dyDescent="0.2">
      <c r="B31" t="s">
        <v>9</v>
      </c>
      <c r="C31" s="3" t="s">
        <v>16</v>
      </c>
      <c r="D31" s="3" t="s">
        <v>16</v>
      </c>
      <c r="E31" s="3" t="s">
        <v>16</v>
      </c>
      <c r="F31" s="3" t="s">
        <v>16</v>
      </c>
      <c r="G31" s="3" t="s">
        <v>16</v>
      </c>
      <c r="H31" s="3" t="s">
        <v>16</v>
      </c>
      <c r="I31" s="3" t="s">
        <v>16</v>
      </c>
      <c r="J31" s="3" t="s">
        <v>16</v>
      </c>
    </row>
    <row r="32" spans="1:12" x14ac:dyDescent="0.2">
      <c r="B32" t="s">
        <v>10</v>
      </c>
      <c r="C32" s="8">
        <v>18.600000000000001</v>
      </c>
      <c r="D32" s="8"/>
      <c r="E32" s="8">
        <v>20.7</v>
      </c>
      <c r="F32" s="8"/>
      <c r="G32" s="8">
        <v>16</v>
      </c>
      <c r="H32" s="8"/>
      <c r="I32" s="8">
        <v>17.5</v>
      </c>
      <c r="J32" s="8"/>
      <c r="L32" s="6">
        <v>25.4</v>
      </c>
    </row>
    <row r="33" spans="1:10" x14ac:dyDescent="0.2">
      <c r="B33" t="s">
        <v>21</v>
      </c>
      <c r="C33" s="8"/>
      <c r="D33" s="8"/>
      <c r="E33" s="8"/>
      <c r="F33" s="8"/>
      <c r="G33" s="8"/>
      <c r="H33" s="8"/>
      <c r="I33" s="8"/>
      <c r="J33" s="8"/>
    </row>
    <row r="34" spans="1:10" x14ac:dyDescent="0.2"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t="s">
        <v>13</v>
      </c>
      <c r="C35" s="3"/>
      <c r="D35" s="3"/>
      <c r="E35" s="3"/>
      <c r="F35" s="3"/>
      <c r="G35" s="3"/>
      <c r="H35" s="3"/>
      <c r="I35" s="3"/>
      <c r="J35" s="3"/>
    </row>
    <row r="36" spans="1:10" x14ac:dyDescent="0.2">
      <c r="B36" t="s">
        <v>7</v>
      </c>
      <c r="C36" s="3" t="s">
        <v>16</v>
      </c>
      <c r="D36" s="3" t="s">
        <v>16</v>
      </c>
      <c r="E36" s="3" t="s">
        <v>16</v>
      </c>
      <c r="F36" s="3" t="s">
        <v>16</v>
      </c>
      <c r="G36" s="3" t="s">
        <v>16</v>
      </c>
      <c r="H36" s="3" t="s">
        <v>16</v>
      </c>
      <c r="I36" s="3" t="s">
        <v>16</v>
      </c>
      <c r="J36" s="3" t="s">
        <v>16</v>
      </c>
    </row>
    <row r="37" spans="1:10" x14ac:dyDescent="0.2">
      <c r="B37" t="s">
        <v>8</v>
      </c>
      <c r="C37" s="3" t="s">
        <v>16</v>
      </c>
      <c r="D37" s="3" t="s">
        <v>16</v>
      </c>
      <c r="E37" s="3" t="s">
        <v>16</v>
      </c>
      <c r="F37" s="3" t="s">
        <v>16</v>
      </c>
      <c r="G37" s="3" t="s">
        <v>16</v>
      </c>
      <c r="H37" s="3" t="s">
        <v>16</v>
      </c>
      <c r="I37" s="3" t="s">
        <v>16</v>
      </c>
      <c r="J37" s="3" t="s">
        <v>16</v>
      </c>
    </row>
    <row r="38" spans="1:10" x14ac:dyDescent="0.2">
      <c r="B38" t="s">
        <v>19</v>
      </c>
      <c r="C38" s="3" t="s">
        <v>16</v>
      </c>
      <c r="D38" s="3" t="s">
        <v>16</v>
      </c>
      <c r="E38" s="3" t="s">
        <v>16</v>
      </c>
      <c r="F38" s="3" t="s">
        <v>16</v>
      </c>
      <c r="G38" s="3" t="s">
        <v>16</v>
      </c>
      <c r="H38" s="3" t="s">
        <v>16</v>
      </c>
      <c r="I38" s="3" t="s">
        <v>16</v>
      </c>
      <c r="J38" s="3" t="s">
        <v>16</v>
      </c>
    </row>
    <row r="39" spans="1:10" x14ac:dyDescent="0.2">
      <c r="B39" t="s">
        <v>9</v>
      </c>
      <c r="C39" s="3">
        <v>31</v>
      </c>
      <c r="D39" s="3">
        <v>27</v>
      </c>
      <c r="E39" s="3">
        <v>32</v>
      </c>
      <c r="F39" s="3">
        <v>26</v>
      </c>
      <c r="G39" s="3">
        <v>40</v>
      </c>
      <c r="H39" s="3">
        <v>31</v>
      </c>
      <c r="I39" s="3">
        <v>23</v>
      </c>
      <c r="J39" s="3">
        <v>18</v>
      </c>
    </row>
    <row r="40" spans="1:10" x14ac:dyDescent="0.2">
      <c r="B40" t="s">
        <v>10</v>
      </c>
      <c r="C40" s="9">
        <v>1.2</v>
      </c>
      <c r="D40" s="9"/>
      <c r="E40" s="9">
        <v>0.8</v>
      </c>
      <c r="F40" s="9"/>
      <c r="G40" s="9">
        <v>1.6</v>
      </c>
      <c r="H40" s="9"/>
      <c r="I40" s="9">
        <v>0.7</v>
      </c>
      <c r="J40" s="9"/>
    </row>
    <row r="41" spans="1:10" x14ac:dyDescent="0.2">
      <c r="B41" t="s">
        <v>21</v>
      </c>
      <c r="C41" s="10">
        <v>0</v>
      </c>
      <c r="D41" s="10"/>
      <c r="E41" s="10">
        <v>0</v>
      </c>
      <c r="F41" s="10"/>
      <c r="G41" s="10">
        <v>0</v>
      </c>
      <c r="H41" s="10"/>
      <c r="I41" s="10">
        <v>0</v>
      </c>
      <c r="J41" s="10"/>
    </row>
    <row r="42" spans="1:10" x14ac:dyDescent="0.2">
      <c r="C42" s="3"/>
      <c r="D42" s="3"/>
      <c r="E42" s="3"/>
      <c r="F42" s="3"/>
      <c r="G42" s="3"/>
      <c r="H42" s="3"/>
      <c r="I42" s="3"/>
      <c r="J42" s="3"/>
    </row>
    <row r="43" spans="1:10" x14ac:dyDescent="0.2">
      <c r="A43" t="s">
        <v>14</v>
      </c>
      <c r="C43" s="3"/>
      <c r="D43" s="3"/>
      <c r="E43" s="3"/>
      <c r="F43" s="3"/>
      <c r="G43" s="3"/>
      <c r="H43" s="3"/>
      <c r="I43" s="3"/>
      <c r="J43" s="3"/>
    </row>
    <row r="44" spans="1:10" x14ac:dyDescent="0.2">
      <c r="B44" t="s">
        <v>7</v>
      </c>
      <c r="C44" s="3">
        <v>28.1</v>
      </c>
      <c r="D44" s="3">
        <v>31.8</v>
      </c>
      <c r="E44" s="3">
        <v>34.1</v>
      </c>
      <c r="F44" s="3">
        <v>39.6</v>
      </c>
      <c r="G44" s="3">
        <v>42.8</v>
      </c>
      <c r="H44" s="3">
        <v>49.6</v>
      </c>
      <c r="I44" s="3">
        <v>21.1</v>
      </c>
      <c r="J44" s="3">
        <v>23.9</v>
      </c>
    </row>
    <row r="45" spans="1:10" x14ac:dyDescent="0.2">
      <c r="B45" t="s">
        <v>8</v>
      </c>
      <c r="C45" s="8">
        <f>0.7*25</f>
        <v>17.5</v>
      </c>
      <c r="D45" s="8"/>
      <c r="E45" s="8">
        <f>1*25</f>
        <v>25</v>
      </c>
      <c r="F45" s="8"/>
      <c r="G45" s="8">
        <f>1.1*25</f>
        <v>27.500000000000004</v>
      </c>
      <c r="H45" s="8"/>
      <c r="I45" s="8">
        <f>0.6*25</f>
        <v>15</v>
      </c>
      <c r="J45" s="8"/>
    </row>
    <row r="46" spans="1:10" x14ac:dyDescent="0.2">
      <c r="B46" t="s">
        <v>19</v>
      </c>
      <c r="C46" s="3">
        <v>25</v>
      </c>
      <c r="D46" s="3">
        <v>25</v>
      </c>
      <c r="E46" s="3">
        <v>25</v>
      </c>
      <c r="F46" s="3">
        <v>50</v>
      </c>
      <c r="G46" s="3">
        <v>50</v>
      </c>
      <c r="H46" s="3">
        <v>50</v>
      </c>
      <c r="I46" s="3">
        <v>25</v>
      </c>
      <c r="J46" s="3">
        <v>25</v>
      </c>
    </row>
    <row r="47" spans="1:10" x14ac:dyDescent="0.2">
      <c r="B47" t="s">
        <v>9</v>
      </c>
      <c r="C47" s="3">
        <v>61</v>
      </c>
      <c r="D47" s="3">
        <v>54</v>
      </c>
      <c r="E47" s="3">
        <v>64</v>
      </c>
      <c r="F47" s="3">
        <v>58</v>
      </c>
      <c r="G47" s="3">
        <v>68</v>
      </c>
      <c r="H47" s="3">
        <v>60</v>
      </c>
      <c r="I47" s="3">
        <v>54</v>
      </c>
      <c r="J47" s="3">
        <v>45</v>
      </c>
    </row>
    <row r="48" spans="1:10" x14ac:dyDescent="0.2">
      <c r="B48" t="s">
        <v>10</v>
      </c>
      <c r="C48" s="9">
        <v>0</v>
      </c>
      <c r="D48" s="9"/>
      <c r="E48" s="9">
        <v>0</v>
      </c>
      <c r="F48" s="9"/>
      <c r="G48" s="9">
        <v>16.600000000000001</v>
      </c>
      <c r="H48" s="9"/>
      <c r="I48" s="9">
        <v>0</v>
      </c>
      <c r="J48" s="9"/>
    </row>
    <row r="49" spans="1:10" x14ac:dyDescent="0.2">
      <c r="B49" t="s">
        <v>21</v>
      </c>
      <c r="C49" s="10">
        <f>2*25</f>
        <v>50</v>
      </c>
      <c r="D49" s="10"/>
      <c r="E49" s="10">
        <f>5*25</f>
        <v>125</v>
      </c>
      <c r="F49" s="10"/>
      <c r="G49" s="10">
        <v>25</v>
      </c>
      <c r="H49" s="10"/>
      <c r="I49" s="10">
        <f>2*25</f>
        <v>50</v>
      </c>
      <c r="J49" s="10"/>
    </row>
    <row r="50" spans="1:10" x14ac:dyDescent="0.2">
      <c r="C50" s="3"/>
      <c r="D50" s="3"/>
      <c r="E50" s="3"/>
      <c r="F50" s="3"/>
      <c r="G50" s="3"/>
      <c r="H50" s="3"/>
      <c r="I50" s="3"/>
      <c r="J50" s="3"/>
    </row>
    <row r="51" spans="1:10" x14ac:dyDescent="0.2">
      <c r="A51" t="s">
        <v>15</v>
      </c>
      <c r="C51" s="3"/>
      <c r="D51" s="3"/>
      <c r="E51" s="3"/>
      <c r="F51" s="3"/>
      <c r="G51" s="3"/>
      <c r="H51" s="3"/>
      <c r="I51" s="3"/>
      <c r="J51" s="3"/>
    </row>
    <row r="52" spans="1:10" x14ac:dyDescent="0.2">
      <c r="B52" t="s">
        <v>7</v>
      </c>
      <c r="C52" s="3" t="s">
        <v>16</v>
      </c>
      <c r="D52" s="3" t="s">
        <v>16</v>
      </c>
      <c r="E52" s="3" t="s">
        <v>16</v>
      </c>
      <c r="F52" s="3" t="s">
        <v>16</v>
      </c>
      <c r="G52" s="3" t="s">
        <v>16</v>
      </c>
      <c r="H52" s="3" t="s">
        <v>16</v>
      </c>
      <c r="I52" s="3" t="s">
        <v>16</v>
      </c>
      <c r="J52" s="3" t="s">
        <v>16</v>
      </c>
    </row>
    <row r="53" spans="1:10" x14ac:dyDescent="0.2">
      <c r="B53" t="s">
        <v>8</v>
      </c>
      <c r="C53" s="8">
        <f>0.3*25</f>
        <v>7.5</v>
      </c>
      <c r="D53" s="8"/>
      <c r="E53" s="8">
        <f>0.4*25</f>
        <v>10</v>
      </c>
      <c r="F53" s="8"/>
      <c r="G53" s="8">
        <f>0.4*25</f>
        <v>10</v>
      </c>
      <c r="H53" s="8"/>
      <c r="I53" s="8">
        <f>0.2*25</f>
        <v>5</v>
      </c>
      <c r="J53" s="8"/>
    </row>
    <row r="54" spans="1:10" x14ac:dyDescent="0.2">
      <c r="B54" t="s">
        <v>19</v>
      </c>
      <c r="C54" s="3" t="s">
        <v>16</v>
      </c>
      <c r="D54" s="3" t="s">
        <v>16</v>
      </c>
      <c r="E54" s="3" t="s">
        <v>16</v>
      </c>
      <c r="F54" s="3" t="s">
        <v>16</v>
      </c>
      <c r="G54" s="3" t="s">
        <v>16</v>
      </c>
      <c r="H54" s="3" t="s">
        <v>16</v>
      </c>
      <c r="I54" s="3" t="s">
        <v>16</v>
      </c>
      <c r="J54" s="3" t="s">
        <v>16</v>
      </c>
    </row>
    <row r="55" spans="1:10" x14ac:dyDescent="0.2">
      <c r="B55" t="s">
        <v>9</v>
      </c>
      <c r="C55" s="3">
        <v>81</v>
      </c>
      <c r="D55" s="3">
        <v>58</v>
      </c>
      <c r="E55" s="3">
        <v>83</v>
      </c>
      <c r="F55" s="3">
        <v>67</v>
      </c>
      <c r="G55" s="3">
        <v>83</v>
      </c>
      <c r="H55" s="3">
        <v>68</v>
      </c>
      <c r="I55" s="3">
        <v>68</v>
      </c>
      <c r="J55" s="3">
        <v>45</v>
      </c>
    </row>
    <row r="56" spans="1:10" x14ac:dyDescent="0.2">
      <c r="B56" t="s">
        <v>10</v>
      </c>
      <c r="C56" s="9">
        <v>135.5</v>
      </c>
      <c r="D56" s="9"/>
      <c r="E56" s="9">
        <v>97.1</v>
      </c>
      <c r="F56" s="9"/>
      <c r="G56" s="9">
        <v>88.6</v>
      </c>
      <c r="H56" s="9"/>
      <c r="I56" s="9">
        <v>86.5</v>
      </c>
      <c r="J56" s="9"/>
    </row>
    <row r="57" spans="1:10" x14ac:dyDescent="0.2">
      <c r="B57" t="s">
        <v>21</v>
      </c>
      <c r="C57" s="10">
        <f>4*25</f>
        <v>100</v>
      </c>
      <c r="D57" s="10"/>
      <c r="E57" s="10">
        <f>14*25</f>
        <v>350</v>
      </c>
      <c r="F57" s="10"/>
      <c r="G57" s="10">
        <f>6*25</f>
        <v>150</v>
      </c>
      <c r="H57" s="10"/>
      <c r="I57" s="10">
        <f>5*25</f>
        <v>125</v>
      </c>
      <c r="J57" s="10"/>
    </row>
  </sheetData>
  <mergeCells count="72">
    <mergeCell ref="C14:D14"/>
    <mergeCell ref="E14:F14"/>
    <mergeCell ref="G14:H14"/>
    <mergeCell ref="I14:J14"/>
    <mergeCell ref="C29:D29"/>
    <mergeCell ref="E29:F29"/>
    <mergeCell ref="G29:H29"/>
    <mergeCell ref="I29:J29"/>
    <mergeCell ref="C21:D21"/>
    <mergeCell ref="E21:F21"/>
    <mergeCell ref="G21:H21"/>
    <mergeCell ref="I21:J21"/>
    <mergeCell ref="C23:D23"/>
    <mergeCell ref="E23:F23"/>
    <mergeCell ref="G23:H23"/>
    <mergeCell ref="I23:J23"/>
    <mergeCell ref="C32:D32"/>
    <mergeCell ref="E32:F32"/>
    <mergeCell ref="G32:H32"/>
    <mergeCell ref="I32:J32"/>
    <mergeCell ref="C40:D40"/>
    <mergeCell ref="E40:F40"/>
    <mergeCell ref="G40:H40"/>
    <mergeCell ref="I40:J40"/>
    <mergeCell ref="C33:D33"/>
    <mergeCell ref="E33:F33"/>
    <mergeCell ref="C45:D45"/>
    <mergeCell ref="E45:F45"/>
    <mergeCell ref="G45:H45"/>
    <mergeCell ref="I45:J45"/>
    <mergeCell ref="C48:D48"/>
    <mergeCell ref="E48:F48"/>
    <mergeCell ref="G48:H48"/>
    <mergeCell ref="I48:J48"/>
    <mergeCell ref="C3:D3"/>
    <mergeCell ref="E3:F3"/>
    <mergeCell ref="G3:H3"/>
    <mergeCell ref="I3:J3"/>
    <mergeCell ref="C25:D25"/>
    <mergeCell ref="E25:F25"/>
    <mergeCell ref="G25:H25"/>
    <mergeCell ref="I25:J25"/>
    <mergeCell ref="C24:D24"/>
    <mergeCell ref="E24:F24"/>
    <mergeCell ref="G24:H24"/>
    <mergeCell ref="I24:J24"/>
    <mergeCell ref="C7:D7"/>
    <mergeCell ref="E7:F7"/>
    <mergeCell ref="G7:H7"/>
    <mergeCell ref="I7:J7"/>
    <mergeCell ref="G33:H33"/>
    <mergeCell ref="I33:J33"/>
    <mergeCell ref="C41:D41"/>
    <mergeCell ref="E41:F41"/>
    <mergeCell ref="G41:H41"/>
    <mergeCell ref="I41:J41"/>
    <mergeCell ref="C49:D49"/>
    <mergeCell ref="E49:F49"/>
    <mergeCell ref="G49:H49"/>
    <mergeCell ref="I49:J49"/>
    <mergeCell ref="C57:D57"/>
    <mergeCell ref="E57:F57"/>
    <mergeCell ref="G57:H57"/>
    <mergeCell ref="I57:J57"/>
    <mergeCell ref="C53:D53"/>
    <mergeCell ref="E53:F53"/>
    <mergeCell ref="G53:H53"/>
    <mergeCell ref="I53:J53"/>
    <mergeCell ref="C56:D56"/>
    <mergeCell ref="E56:F56"/>
    <mergeCell ref="G56:H56"/>
    <mergeCell ref="I56:J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AM</vt:lpstr>
      <vt:lpstr>PM</vt:lpstr>
      <vt:lpstr>Sheet1</vt:lpstr>
    </vt:vector>
  </TitlesOfParts>
  <Company>TKDA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ficekb</dc:creator>
  <cp:lastModifiedBy>ficekb</cp:lastModifiedBy>
  <dcterms:created xsi:type="dcterms:W3CDTF">2012-08-23T12:58:50Z</dcterms:created>
  <dcterms:modified xsi:type="dcterms:W3CDTF">2012-08-23T16:11:06Z</dcterms:modified>
</cp:coreProperties>
</file>